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95" windowWidth="15600" windowHeight="627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M63" i="18"/>
  <c r="D32" i="18"/>
  <c r="H31" i="18" s="1"/>
  <c r="K53" i="18"/>
  <c r="E63" i="18"/>
  <c r="J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J21" i="18"/>
  <c r="M21" i="18"/>
  <c r="L21" i="18"/>
  <c r="K21" i="18"/>
  <c r="L31" i="18"/>
  <c r="K31" i="18"/>
  <c r="N31" i="18"/>
  <c r="F31" i="18"/>
  <c r="I31" i="18"/>
  <c r="H53" i="18"/>
  <c r="H63" i="18"/>
  <c r="D24" i="15"/>
  <c r="C23" i="15"/>
  <c r="M31" i="18" l="1"/>
  <c r="J31" i="18"/>
  <c r="G31" i="18"/>
  <c r="G21" i="18"/>
  <c r="H21" i="18"/>
  <c r="I21" i="18"/>
  <c r="F21" i="18"/>
  <c r="D56" i="18"/>
  <c r="J55" i="18" s="1"/>
  <c r="E31" i="18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U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65" i="18" l="1"/>
  <c r="X12" i="7"/>
  <c r="X13" i="7"/>
  <c r="X11" i="7"/>
  <c r="X15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5" i="7" l="1"/>
  <c r="M15" i="7"/>
  <c r="F15" i="7"/>
  <c r="O14" i="7"/>
  <c r="M14" i="7"/>
  <c r="O13" i="7"/>
  <c r="M13" i="7"/>
  <c r="K13" i="7"/>
  <c r="I13" i="7"/>
  <c r="F13" i="7"/>
  <c r="O12" i="7"/>
  <c r="M12" i="7"/>
  <c r="N15" i="7"/>
  <c r="P14" i="7"/>
  <c r="N13" i="7"/>
  <c r="J13" i="7"/>
  <c r="P12" i="7"/>
  <c r="P15" i="7"/>
  <c r="N12" i="7"/>
  <c r="N14" i="7"/>
  <c r="P13" i="7"/>
  <c r="H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<sst xmlns="http://schemas.openxmlformats.org/spreadsheetml/2006/main" count="1356" uniqueCount="671">
  <si>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</si>
  <si>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</si>
  <si>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</si>
  <si>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</si>
  <si>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</si>
  <si>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</si>
  <si>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</si>
  <si>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</si>
  <si>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</si>
  <si>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</si>
  <si>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</si>
  <si>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</si>
  <si>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</si>
  <si>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</si>
  <si>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</si>
  <si>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</si>
  <si>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</si>
  <si>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</si>
  <si>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</si>
  <si>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</si>
  <si>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</si>
  <si>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</si>
  <si>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</si>
  <si>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</si>
  <si>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</si>
  <si>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</si>
  <si>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</si>
  <si>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</si>
  <si>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</si>
  <si>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</si>
  <si>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</si>
  <si>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</si>
  <si>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</si>
  <si>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</si>
  <si>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</si>
  <si>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</si>
  <si>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</si>
  <si>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</si>
  <si>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</si>
  <si>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</si>
  <si>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</si>
  <si>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</si>
  <si>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</si>
  <si>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</si>
  <si>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</si>
  <si>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</si>
  <si>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</si>
  <si>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</si>
  <si>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</si>
  <si>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</si>
  <si>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</si>
  <si>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</si>
  <si>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</si>
  <si>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</si>
  <si>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</si>
  <si>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</si>
  <si>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</si>
  <si>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</si>
  <si>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</si>
  <si>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</si>
  <si>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</si>
  <si>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</si>
  <si>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</si>
  <si>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</si>
  <si>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</si>
  <si>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</si>
  <si>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</si>
  <si>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</si>
  <si>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</si>
  <si>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</si>
  <si>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</si>
  <si>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</si>
  <si>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</si>
  <si>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</si>
  <si>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</si>
  <si>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</si>
  <si>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</si>
  <si>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</si>
  <si>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</si>
  <si>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</si>
  <si>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</si>
  <si>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</si>
  <si>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</si>
  <si>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</si>
  <si>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</si>
  <si>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</si>
  <si>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</si>
  <si>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</si>
  <si>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</si>
  <si>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</si>
  <si>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</si>
  <si>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</si>
  <si>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</si>
  <si>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</si>
  <si>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</si>
  <si>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</si>
  <si>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</si>
  <si>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</si>
  <si>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</si>
  <si>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</si>
  <si>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</si>
  <si>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</si>
  <si>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</si>
  <si>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</si>
  <si>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</si>
  <si>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</si>
  <si>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</si>
  <si>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</si>
  <si>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</si>
  <si>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</si>
  <si>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</si>
  <si>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</si>
  <si>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</si>
  <si>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</si>
  <si>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</si>
  <si>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</si>
  <si>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</si>
  <si>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</si>
  <si>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</si>
  <si>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</si>
  <si>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</si>
  <si>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</si>
  <si>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</si>
  <si>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</si>
  <si>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</si>
  <si>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</si>
  <si>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</si>
  <si>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</si>
  <si>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</si>
  <si>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</si>
  <si>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</si>
  <si>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</si>
  <si>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</si>
  <si>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</si>
  <si>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</si>
  <si>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</si>
  <si>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</si>
  <si>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</si>
  <si>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</si>
  <si>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</si>
  <si>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</si>
  <si>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</si>
  <si>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</si>
  <si>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</si>
  <si>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</si>
  <si>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</si>
  <si>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</si>
  <si>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</si>
  <si>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</si>
  <si>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</si>
  <si>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</si>
  <si>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</si>
  <si>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</si>
  <si>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</si>
  <si>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</si>
  <si>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</si>
  <si>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</si>
  <si>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</si>
  <si>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</si>
  <si>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</si>
  <si>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</si>
  <si>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</si>
  <si>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</si>
  <si>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</si>
  <si>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</si>
  <si>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</si>
  <si>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</si>
  <si>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</si>
  <si>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</si>
  <si>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</si>
  <si>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</si>
  <si>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</si>
  <si>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</si>
  <si>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</si>
  <si>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</si>
  <si>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</si>
  <si>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</si>
  <si>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</si>
  <si>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</si>
  <si>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</si>
  <si>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</si>
  <si>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</si>
  <si>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</si>
  <si>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</si>
  <si>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</si>
  <si>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</si>
  <si>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</si>
  <si>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</si>
  <si>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</si>
  <si>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</si>
  <si>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</si>
  <si>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</si>
  <si>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</si>
  <si>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</si>
  <si>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</si>
  <si>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</si>
  <si>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</si>
  <si>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</si>
  <si>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</si>
  <si>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</si>
  <si>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</si>
  <si>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</si>
  <si>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</si>
  <si>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</si>
  <si>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</si>
  <si>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</si>
  <si>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</si>
  <si>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</si>
  <si>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</si>
  <si>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</si>
  <si>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</si>
  <si>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</si>
  <si>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</si>
  <si>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</si>
  <si>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</si>
  <si>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</si>
  <si>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</si>
  <si>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</si>
  <si>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</si>
  <si>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</si>
  <si>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</si>
  <si>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</si>
  <si>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</si>
  <si>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</si>
  <si>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</si>
  <si>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</si>
  <si>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</si>
  <si>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</si>
  <si>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</si>
  <si>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</si>
  <si>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</si>
  <si>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</si>
  <si>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</si>
  <si>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</si>
  <si>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</si>
  <si>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</si>
  <si>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</si>
  <si>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</si>
  <si>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</si>
  <si>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</si>
  <si>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</si>
  <si>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</si>
  <si>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</si>
  <si>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</si>
  <si>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</si>
  <si>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</si>
  <si>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</si>
  <si>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</si>
  <si>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</si>
  <si>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</si>
  <si>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</si>
  <si>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</si>
  <si>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</si>
  <si>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</si>
  <si>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</si>
  <si>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</si>
  <si>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</si>
  <si>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</si>
  <si>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</si>
  <si>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</si>
  <si>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</si>
  <si>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</si>
  <si>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</si>
  <si>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</si>
  <si>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</si>
  <si>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</si>
  <si>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</si>
  <si>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</si>
  <si>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</si>
  <si>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</si>
  <si>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</si>
  <si>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</si>
  <si>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</si>
  <si>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</si>
  <si>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</si>
  <si>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</si>
  <si>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</si>
  <si>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</si>
  <si>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</si>
  <si>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</si>
  <si>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</si>
  <si>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</si>
  <si>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</si>
  <si>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</si>
  <si>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</si>
  <si>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</si>
  <si>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</si>
  <si>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</si>
  <si>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</si>
  <si>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</si>
  <si>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</si>
  <si>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</si>
  <si>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</si>
  <si>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</si>
  <si>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</si>
  <si>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</si>
  <si>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</si>
  <si>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</si>
  <si>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</si>
  <si>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</si>
  <si>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</si>
  <si>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</si>
  <si>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</si>
  <si>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</si>
  <si>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</si>
  <si>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</si>
  <si>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</si>
  <si>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</si>
  <si>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</si>
  <si>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</si>
  <si>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</si>
  <si>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</si>
  <si>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</si>
  <si>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</si>
  <si>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</si>
  <si>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</si>
  <si>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</si>
  <si>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</si>
  <si>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</si>
  <si>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</si>
  <si>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</si>
  <si>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</si>
  <si>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</si>
  <si>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</si>
  <si>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</si>
  <si>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</si>
  <si>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</si>
  <si>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</si>
  <si>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</si>
  <si>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</si>
  <si>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</si>
  <si>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</si>
  <si>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</si>
  <si>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</si>
  <si>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</si>
  <si>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</si>
  <si>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</si>
  <si>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</si>
  <si>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</si>
  <si>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</si>
  <si>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</si>
  <si>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</si>
  <si>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</si>
  <si>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</si>
  <si>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</si>
  <si>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</si>
  <si>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</si>
  <si>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</si>
  <si>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</si>
  <si>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</si>
  <si>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</si>
  <si>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</si>
  <si>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</si>
  <si>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</si>
  <si>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</si>
  <si>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</si>
  <si>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</si>
  <si>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</si>
  <si>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</si>
  <si>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</si>
  <si>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</si>
  <si>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</si>
  <si>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</si>
  <si>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</si>
  <si>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</si>
  <si>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</si>
  <si>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</si>
  <si>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</si>
  <si>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</si>
  <si>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</si>
  <si>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</si>
  <si>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</si>
  <si>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</si>
  <si>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</si>
  <si>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</si>
  <si>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</si>
  <si>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</si>
  <si>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</si>
  <si>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</si>
  <si>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</si>
  <si>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</si>
  <si>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</si>
  <si>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</si>
  <si>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</si>
  <si>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</si>
  <si>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</si>
  <si>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</si>
  <si>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</si>
  <si>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</si>
  <si>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</si>
  <si>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</si>
  <si>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</si>
  <si>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</si>
  <si>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</si>
  <si>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</si>
  <si>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</si>
  <si>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</si>
  <si>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</si>
  <si>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</si>
  <si>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</si>
  <si>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</si>
  <si>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</si>
  <si>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</si>
  <si>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</si>
  <si>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</si>
  <si>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</si>
  <si>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</si>
  <si>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</si>
  <si>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</si>
  <si>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</si>
  <si>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</si>
  <si>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</si>
  <si>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</si>
  <si>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</si>
  <si>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</si>
  <si>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</si>
  <si>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</si>
  <si>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</si>
  <si>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</si>
  <si>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</si>
  <si>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</si>
  <si>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</si>
  <si>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</si>
  <si>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</si>
  <si>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</si>
  <si>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</si>
  <si>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</si>
  <si>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</si>
  <si>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</si>
  <si>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</si>
  <si>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</si>
  <si>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</si>
  <si>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</si>
  <si>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</si>
  <si>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</si>
  <si>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</si>
  <si>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</si>
  <si>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</si>
  <si>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</si>
  <si>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</si>
  <si>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</si>
  <si>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</si>
  <si>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</si>
  <si>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</si>
  <si>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</si>
  <si>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</si>
  <si>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</si>
  <si>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</si>
  <si>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</si>
  <si>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</si>
  <si>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</si>
  <si>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</si>
  <si>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</si>
  <si>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</si>
  <si>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</si>
  <si>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</si>
  <si>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</si>
  <si>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</si>
  <si>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</si>
  <si>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</si>
  <si>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</si>
  <si>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</si>
  <si>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</si>
  <si>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</si>
  <si>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</si>
  <si>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</si>
  <si>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</si>
  <si>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</si>
  <si>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</si>
  <si>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</si>
  <si>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</si>
  <si>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</si>
  <si>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</si>
  <si>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</si>
  <si>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</si>
  <si>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</si>
  <si>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</si>
  <si>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</si>
  <si>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</si>
  <si>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</si>
  <si>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</si>
  <si>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</si>
  <si>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</si>
  <si>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</si>
  <si>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</si>
  <si>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</si>
  <si>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</si>
  <si>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</si>
  <si>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</si>
  <si>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</si>
  <si>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</si>
  <si>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</si>
  <si>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</si>
  <si>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</si>
  <si>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</si>
  <si>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</si>
  <si>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</si>
  <si>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</si>
  <si>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</si>
  <si>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</si>
  <si>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</si>
  <si>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</si>
  <si>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</si>
  <si>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</si>
  <si>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</si>
  <si>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</si>
  <si>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</si>
  <si>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</si>
  <si>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</si>
  <si>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</si>
  <si>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</si>
  <si>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</si>
  <si>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</si>
  <si>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</si>
  <si>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</si>
  <si>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</si>
  <si>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</si>
  <si>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</si>
  <si>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</si>
  <si>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</si>
  <si>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</si>
  <si>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</si>
  <si>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</si>
  <si>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</si>
  <si>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</si>
  <si>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</si>
  <si>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</si>
  <si>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</si>
  <si>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</si>
  <si>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</si>
  <si>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</si>
  <si>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</si>
  <si>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</si>
  <si>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</si>
  <si>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</si>
  <si>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</si>
  <si>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</si>
  <si>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</si>
  <si>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</si>
  <si>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</si>
  <si>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</si>
  <si>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</si>
  <si>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</si>
  <si>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</si>
  <si>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</si>
  <si>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</si>
  <si>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</si>
  <si>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</si>
  <si>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</si>
  <si>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</si>
  <si>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</si>
  <si>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</si>
  <si>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</si>
  <si>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</si>
  <si>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</si>
  <si>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</si>
  <si>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</si>
  <si>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</si>
  <si>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</si>
  <si>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</si>
  <si>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</si>
  <si>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</si>
  <si>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</si>
  <si>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</si>
  <si>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</si>
  <si>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</si>
  <si>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</si>
  <si>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</si>
  <si>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</si>
  <si>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</si>
  <si>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</si>
  <si>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</si>
  <si>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</si>
  <si>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</si>
  <si>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</si>
  <si>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</si>
  <si>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</si>
  <si>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</si>
  <si>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</si>
  <si>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</si>
  <si>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</si>
  <si>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</si>
  <si>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</si>
  <si>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</si>
  <si>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</si>
  <si>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</si>
  <si>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</si>
  <si>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</si>
  <si>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</si>
  <si>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</si>
  <si>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</si>
  <si>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</si>
  <si>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</si>
  <si>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</si>
  <si>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</si>
  <si>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</si>
  <si>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</si>
  <si>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</si>
  <si>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</si>
  <si>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</si>
  <si>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</si>
  <si>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</si>
  <si>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</si>
  <si>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</si>
  <si>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</si>
  <si>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</si>
  <si>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</si>
  <si>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</si>
  <si>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</si>
  <si>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</si>
  <si>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</si>
  <si>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</si>
  <si>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</si>
  <si>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</si>
  <si>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</si>
  <si>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</si>
  <si>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</si>
  <si>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</si>
  <si>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</si>
  <si>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</si>
  <si>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</si>
  <si>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</si>
  <si>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</si>
  <si>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</si>
  <si>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</si>
  <si>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</si>
  <si>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</si>
  <si>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</si>
  <si>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</si>
  <si>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</si>
  <si>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</si>
  <si>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</si>
  <si>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</si>
  <si>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</si>
  <si>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</si>
  <si>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</si>
  <si>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</si>
  <si>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</si>
  <si>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</si>
  <si>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</si>
  <si>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</si>
  <si>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</si>
  <si>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</si>
  <si>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</si>
  <si>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</si>
  <si>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</si>
  <si>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</si>
  <si>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</si>
  <si>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</si>
  <si>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</si>
  <si>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</si>
  <si>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</si>
  <si>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</si>
  <si>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</si>
  <si>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</si>
  <si>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</si>
  <si>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AVU Netz GmbH</t>
  </si>
  <si>
    <t>9870012500004</t>
  </si>
  <si>
    <t>An der Drehbank 18</t>
  </si>
  <si>
    <t>Gevelsberg</t>
  </si>
  <si>
    <t>Katrin Brinker</t>
  </si>
  <si>
    <t>katrin.brinker@avu-netz.de</t>
  </si>
  <si>
    <t>02332/7380405</t>
  </si>
  <si>
    <t>AVU Netz</t>
  </si>
  <si>
    <t>NCHN007001250000</t>
  </si>
  <si>
    <t>DWD Lüdenscheid Nr. 10418</t>
  </si>
  <si>
    <t>Lüdenscheid</t>
  </si>
  <si>
    <t>Ind.-Koef.</t>
  </si>
  <si>
    <t>DE_GHD04</t>
  </si>
  <si>
    <t>DE_GBD05</t>
  </si>
  <si>
    <t>1FH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</si>
</sst>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4" applyNumberFormat="0" applyAlignment="0" applyProtection="0"/>
    <xf numFmtId="0" fontId="96" fillId="6" borderId="5" applyNumberFormat="0" applyAlignment="0" applyProtection="0"/>
    <xf numFmtId="0" fontId="97" fillId="6" borderId="4" applyNumberFormat="0" applyAlignment="0" applyProtection="0"/>
    <xf numFmtId="0" fontId="98" fillId="0" borderId="6" applyNumberFormat="0" applyFill="0" applyAlignment="0" applyProtection="0"/>
    <xf numFmtId="0" fontId="99" fillId="7" borderId="7" applyNumberFormat="0" applyAlignment="0" applyProtection="0"/>
    <xf numFmtId="0" fontId="10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0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93">
    <cellStyle name="1." xfId="4"/>
    <cellStyle name="20 % - Akzent1" xfId="170" builtinId="30" customBuiltin="1"/>
    <cellStyle name="20 % - Akzent1 2" xfId="5"/>
    <cellStyle name="20 % - Akzent1 2 2" xfId="6"/>
    <cellStyle name="20 % - Akzent1 3" xfId="7"/>
    <cellStyle name="20 % - Akzent2" xfId="174" builtinId="34" customBuiltin="1"/>
    <cellStyle name="20 % - Akzent2 2" xfId="8"/>
    <cellStyle name="20 % - Akzent2 2 2" xfId="9"/>
    <cellStyle name="20 % - Akzent2 3" xfId="10"/>
    <cellStyle name="20 % - Akzent3" xfId="178" builtinId="38" customBuiltin="1"/>
    <cellStyle name="20 % - Akzent3 2" xfId="11"/>
    <cellStyle name="20 % - Akzent3 2 2" xfId="12"/>
    <cellStyle name="20 % - Akzent3 3" xfId="13"/>
    <cellStyle name="20 % - Akzent4" xfId="182" builtinId="42" customBuiltin="1"/>
    <cellStyle name="20 % - Akzent4 2" xfId="14"/>
    <cellStyle name="20 % - Akzent4 2 2" xfId="15"/>
    <cellStyle name="20 % - Akzent4 3" xfId="16"/>
    <cellStyle name="20 % - Akzent5" xfId="186" builtinId="46" customBuiltin="1"/>
    <cellStyle name="20 % - Akzent5 2" xfId="17"/>
    <cellStyle name="20 % - Akzent5 2 2" xfId="18"/>
    <cellStyle name="20 % - Akzent5 3" xfId="19"/>
    <cellStyle name="20 % - Akzent6" xfId="190" builtinId="50" customBuiltin="1"/>
    <cellStyle name="20 % - Akzent6 2" xfId="20"/>
    <cellStyle name="20 % - Akzent6 2 2" xfId="21"/>
    <cellStyle name="20 % - Akzent6 3" xfId="22"/>
    <cellStyle name="40 % - Akzent1" xfId="171" builtinId="31" customBuiltin="1"/>
    <cellStyle name="40 % - Akzent1 2" xfId="23"/>
    <cellStyle name="40 % - Akzent1 2 2" xfId="24"/>
    <cellStyle name="40 % - Akzent1 3" xfId="25"/>
    <cellStyle name="40 % - Akzent2" xfId="175" builtinId="35" customBuiltin="1"/>
    <cellStyle name="40 % - Akzent2 2" xfId="26"/>
    <cellStyle name="40 % - Akzent2 2 2" xfId="27"/>
    <cellStyle name="40 % - Akzent2 3" xfId="28"/>
    <cellStyle name="40 % - Akzent3" xfId="179" builtinId="39" customBuiltin="1"/>
    <cellStyle name="40 % - Akzent3 2" xfId="29"/>
    <cellStyle name="40 % - Akzent3 2 2" xfId="30"/>
    <cellStyle name="40 % - Akzent3 3" xfId="31"/>
    <cellStyle name="40 % - Akzent4" xfId="183" builtinId="43" customBuiltin="1"/>
    <cellStyle name="40 % - Akzent4 2" xfId="32"/>
    <cellStyle name="40 % - Akzent4 2 2" xfId="33"/>
    <cellStyle name="40 % - Akzent4 3" xfId="34"/>
    <cellStyle name="40 % - Akzent5" xfId="187" builtinId="47" customBuiltin="1"/>
    <cellStyle name="40 % - Akzent5 2" xfId="35"/>
    <cellStyle name="40 % - Akzent5 2 2" xfId="36"/>
    <cellStyle name="40 % - Akzent5 3" xfId="37"/>
    <cellStyle name="40 % - Akzent6" xfId="191" builtinId="51" customBuiltin="1"/>
    <cellStyle name="40 % - Akzent6 2" xfId="38"/>
    <cellStyle name="40 % - Akzent6 2 2" xfId="39"/>
    <cellStyle name="40 % - Akzent6 3" xfId="40"/>
    <cellStyle name="60 % - Akzent1" xfId="172" builtinId="32" customBuiltin="1"/>
    <cellStyle name="60 % - Akzent1 2" xfId="41"/>
    <cellStyle name="60 % - Akzent1 2 2" xfId="138"/>
    <cellStyle name="60 % - Akzent2" xfId="176" builtinId="36" customBuiltin="1"/>
    <cellStyle name="60 % - Akzent2 2" xfId="42"/>
    <cellStyle name="60 % - Akzent2 2 2" xfId="140"/>
    <cellStyle name="60 % - Akzent3" xfId="180" builtinId="40" customBuiltin="1"/>
    <cellStyle name="60 % - Akzent3 2" xfId="43"/>
    <cellStyle name="60 % - Akzent3 2 2" xfId="142"/>
    <cellStyle name="60 % - Akzent4" xfId="184" builtinId="44" customBuiltin="1"/>
    <cellStyle name="60 % - Akzent4 2" xfId="44"/>
    <cellStyle name="60 % - Akzent4 2 2" xfId="144"/>
    <cellStyle name="60 % - Akzent5" xfId="188" builtinId="48" customBuiltin="1"/>
    <cellStyle name="60 % - Akzent5 2" xfId="45"/>
    <cellStyle name="60 % - Akzent5 2 2" xfId="146"/>
    <cellStyle name="60 % - Akzent6" xfId="192" builtinId="52" customBuiltin="1"/>
    <cellStyle name="60 % - Akzent6 2" xfId="46"/>
    <cellStyle name="60 % - Akzent6 2 2" xfId="148"/>
    <cellStyle name="Akzent1" xfId="169" builtinId="29" customBuiltin="1"/>
    <cellStyle name="Akzent1 2" xfId="47"/>
    <cellStyle name="Akzent1 2 2" xfId="137"/>
    <cellStyle name="Akzent2" xfId="173" builtinId="33" customBuiltin="1"/>
    <cellStyle name="Akzent2 2" xfId="48"/>
    <cellStyle name="Akzent2 2 2" xfId="139"/>
    <cellStyle name="Akzent3" xfId="177" builtinId="37" customBuiltin="1"/>
    <cellStyle name="Akzent3 2" xfId="49"/>
    <cellStyle name="Akzent3 2 2" xfId="141"/>
    <cellStyle name="Akzent4" xfId="181" builtinId="41" customBuiltin="1"/>
    <cellStyle name="Akzent4 2" xfId="50"/>
    <cellStyle name="Akzent4 2 2" xfId="143"/>
    <cellStyle name="Akzent5" xfId="185" builtinId="45" customBuiltin="1"/>
    <cellStyle name="Akzent5 2" xfId="51"/>
    <cellStyle name="Akzent5 2 2" xfId="145"/>
    <cellStyle name="Akzent6" xfId="189" builtinId="49" customBuiltin="1"/>
    <cellStyle name="Akzent6 2" xfId="52"/>
    <cellStyle name="Akzent6 2 2" xfId="147"/>
    <cellStyle name="Ausgabe" xfId="161" builtinId="21" customBuiltin="1"/>
    <cellStyle name="Ausgabe 2" xfId="53"/>
    <cellStyle name="Ausgabe 2 2" xfId="130"/>
    <cellStyle name="Berechnung" xfId="162" builtinId="22" customBuiltin="1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" xfId="160" builtinId="20" customBuiltin="1"/>
    <cellStyle name="Eingabe 2" xfId="59"/>
    <cellStyle name="Eingabe 2 2" xfId="129"/>
    <cellStyle name="Ergebnis" xfId="168" builtinId="25" customBuiltin="1"/>
    <cellStyle name="Ergebnis 2" xfId="60"/>
    <cellStyle name="Ergebnis 2 2" xfId="136"/>
    <cellStyle name="Erklärender Text" xfId="167" builtinId="53" customBuiltin="1"/>
    <cellStyle name="Erklärender Text 2" xfId="61"/>
    <cellStyle name="Erklärender Text 2 2" xfId="135"/>
    <cellStyle name="Euro" xfId="62"/>
    <cellStyle name="Euro 2" xfId="111"/>
    <cellStyle name="Fest" xfId="63"/>
    <cellStyle name="Gut" xfId="157" builtinId="26" customBuiltin="1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" xfId="159" builtinId="28" customBuiltin="1"/>
    <cellStyle name="Neutral 2" xfId="73"/>
    <cellStyle name="Neutral 2 2" xfId="128"/>
    <cellStyle name="Notiz" xfId="166" builtinId="10" customBuiltin="1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" xfId="158" builtinId="27" customBuiltin="1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" xfId="153" builtinId="16" customBuiltin="1"/>
    <cellStyle name="Überschrift 1 2" xfId="96"/>
    <cellStyle name="Überschrift 1 3" xfId="97"/>
    <cellStyle name="Überschrift 1 3 2" xfId="123"/>
    <cellStyle name="Überschrift 2" xfId="154" builtinId="17" customBuiltin="1"/>
    <cellStyle name="Überschrift 2 2" xfId="98"/>
    <cellStyle name="Überschrift 2 2 2" xfId="122"/>
    <cellStyle name="Überschrift 2 2 3" xfId="116"/>
    <cellStyle name="Überschrift 2 3" xfId="99"/>
    <cellStyle name="Überschrift 3" xfId="155" builtinId="18" customBuiltin="1"/>
    <cellStyle name="Überschrift 3 2" xfId="100"/>
    <cellStyle name="Überschrift 3 2 2" xfId="124"/>
    <cellStyle name="Überschrift 4" xfId="156" builtinId="19" customBuiltin="1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" xfId="163" builtinId="24" customBuiltin="1"/>
    <cellStyle name="Verknüpfte Zelle 2" xfId="106"/>
    <cellStyle name="Verknüpfte Zelle 2 2" xfId="132"/>
    <cellStyle name="Whrung" xfId="107"/>
    <cellStyle name="Warnender Text" xfId="165" builtinId="11" customBuiltin="1"/>
    <cellStyle name="Warnender Text 2" xfId="108"/>
    <cellStyle name="Warnender Text 2 2" xfId="134"/>
    <cellStyle name="Zelle überprüfen" xfId="164" builtinId="23" customBuiltin="1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Normal="10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7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43265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43374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58285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497</v>
      </c>
      <c r="D28" s="48" t="str">
        <f>IF(D27&lt;&gt;C28,VLOOKUP(D27,$C$29:$D$48,2,FALSE),C28)</f>
        <v>AVU Netz</v>
      </c>
      <c r="E28" s="38"/>
      <c r="F28" s="11"/>
      <c r="G28" s="2"/>
    </row>
    <row r="29" spans="1:15">
      <c r="B29" s="15"/>
      <c r="C29" s="22" t="s">
        <v>394</v>
      </c>
      <c r="D29" s="45" t="s">
        <v>663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31" zoomScale="80" zoomScaleNormal="80" workbookViewId="0">
      <selection activeCell="C56" sqref="C5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AVU Netz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AVU Netz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9870012500004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43374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609</v>
      </c>
      <c r="D13" s="33" t="s">
        <v>610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572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7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571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493</v>
      </c>
      <c r="D35" s="42">
        <v>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364</v>
      </c>
      <c r="D37" s="34">
        <v>1500000</v>
      </c>
      <c r="E37" s="15" t="s">
        <v>501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365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665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52" sqref="F52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AVU Netz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AVU Netz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9870012500004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43374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 t="str">
        <f>INDEX('SLP-Verfahren'!D48:D62,'SLP-Temp-Gebiet #01'!F10)</f>
        <v>DWD Lüdenscheid Nr. 10418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510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666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>
        <v>10418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141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510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Lüdenscheid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>
        <f>E25</f>
        <v>10418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521</v>
      </c>
      <c r="D65" s="184" t="s">
        <v>253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AVU Netz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AVU Netz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9870012500004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43374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510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141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510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521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B1" zoomScale="80" zoomScaleNormal="80" workbookViewId="0">
      <selection activeCell="E12" sqref="E1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AVU Netz GmbH</v>
      </c>
      <c r="E5" s="129"/>
      <c r="J5" s="88" t="s">
        <v>495</v>
      </c>
      <c r="K5" s="130" t="s">
        <v>496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AVU Netz</v>
      </c>
      <c r="E6" s="129"/>
      <c r="F6" s="129"/>
      <c r="K6" s="130" t="s">
        <v>503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9870012500004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43374</v>
      </c>
      <c r="E8" s="129"/>
      <c r="F8" s="129"/>
      <c r="H8" s="127" t="s">
        <v>493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2" t="s">
        <v>505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4" t="s">
        <v>642</v>
      </c>
    </row>
    <row r="11" spans="2:26" ht="15.75" thickBot="1">
      <c r="B11" s="138" t="s">
        <v>494</v>
      </c>
      <c r="C11" s="139" t="s">
        <v>504</v>
      </c>
      <c r="D11" s="293" t="s">
        <v>246</v>
      </c>
      <c r="E11" s="163" t="s">
        <v>511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AVU Netz</v>
      </c>
      <c r="D12" s="62" t="s">
        <v>667</v>
      </c>
      <c r="E12" s="164" t="s">
        <v>24</v>
      </c>
      <c r="F12" s="296" t="s">
        <v>670</v>
      </c>
      <c r="H12" s="273">
        <v>3.1935978110000001</v>
      </c>
      <c r="I12" s="273">
        <v>-36.714247826899999</v>
      </c>
      <c r="J12" s="273">
        <v>7.0824021473999998</v>
      </c>
      <c r="K12" s="273">
        <v>0.12476054039999999</v>
      </c>
      <c r="L12" s="337">
        <v>71.8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5" si="1">($H12/(1+($I12/($Q$9-$L12))^$J12)+$K12)+MAX($M12*$Q$9+$N12,$O12*$Q$9+$P12)</f>
        <v>3.2558387436573577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AVU Netz</v>
      </c>
      <c r="D13" s="62" t="s">
        <v>246</v>
      </c>
      <c r="E13" s="164" t="s">
        <v>32</v>
      </c>
      <c r="F13" s="296" t="str">
        <f>VLOOKUP($E13,'BDEW-Standard'!$B$3:$M$158,F$9,0)</f>
        <v>N24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8.4524100000000005E-2</v>
      </c>
      <c r="L13" s="337">
        <v>71.8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2.5544223134308486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AVU Netz</v>
      </c>
      <c r="D14" s="62" t="s">
        <v>667</v>
      </c>
      <c r="E14" s="164" t="s">
        <v>668</v>
      </c>
      <c r="F14" s="296" t="s">
        <v>130</v>
      </c>
      <c r="H14" s="273">
        <v>3.0084346000000002</v>
      </c>
      <c r="I14" s="273">
        <v>-36.607845300000001</v>
      </c>
      <c r="J14" s="273">
        <v>7.3211870000000001</v>
      </c>
      <c r="K14" s="273">
        <v>0.15496599999999999</v>
      </c>
      <c r="L14" s="337">
        <v>71.8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3.1127303842576706</v>
      </c>
      <c r="R14" s="274">
        <f>ROUND(VLOOKUP(MID($E14,4,3),'Wochentag F(WT)'!$B$7:$J$22,R$9,0),4)</f>
        <v>1.03</v>
      </c>
      <c r="S14" s="274">
        <f>ROUND(VLOOKUP(MID($E14,4,3),'Wochentag F(WT)'!$B$7:$J$22,S$9,0),4)</f>
        <v>1.03</v>
      </c>
      <c r="T14" s="274">
        <v>1.03</v>
      </c>
      <c r="U14" s="274">
        <f>ROUND(VLOOKUP(MID($E14,4,3),'Wochentag F(WT)'!$B$7:$J$22,U$9,0),4)</f>
        <v>1.03</v>
      </c>
      <c r="V14" s="274">
        <v>1.03</v>
      </c>
      <c r="W14" s="274">
        <f>ROUND(VLOOKUP(MID($E14,4,3),'Wochentag F(WT)'!$B$7:$J$22,W$9,0),4)</f>
        <v>0.93</v>
      </c>
      <c r="X14" s="275">
        <v>0.95</v>
      </c>
      <c r="Y14" s="292"/>
      <c r="Z14" s="210"/>
    </row>
    <row r="15" spans="2:26" s="142" customFormat="1">
      <c r="B15" s="143">
        <v>4</v>
      </c>
      <c r="C15" s="144" t="str">
        <f t="shared" si="0"/>
        <v>AVU Netz</v>
      </c>
      <c r="D15" s="62" t="s">
        <v>246</v>
      </c>
      <c r="E15" s="164" t="s">
        <v>669</v>
      </c>
      <c r="F15" s="296" t="str">
        <f>VLOOKUP($E15,'BDEW-Standard'!$B$3:$M$158,F$9,0)</f>
        <v>BD5</v>
      </c>
      <c r="H15" s="273">
        <v>4.5699505653000001</v>
      </c>
      <c r="I15" s="273">
        <v>-38.535339240399999</v>
      </c>
      <c r="J15" s="273">
        <v>7.5976990992999998</v>
      </c>
      <c r="K15" s="273">
        <v>6.6313537000000002E-3</v>
      </c>
      <c r="L15" s="337">
        <v>71.8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4.4795340684656058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AVU Netz</v>
      </c>
      <c r="D16" s="62"/>
      <c r="E16" s="164"/>
      <c r="F16" s="296"/>
      <c r="H16" s="273"/>
      <c r="I16" s="273"/>
      <c r="J16" s="273"/>
      <c r="K16" s="273"/>
      <c r="L16" s="337"/>
      <c r="M16" s="273"/>
      <c r="N16" s="273"/>
      <c r="O16" s="273"/>
      <c r="P16" s="273"/>
      <c r="Q16" s="338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2" customFormat="1">
      <c r="B17" s="143">
        <v>6</v>
      </c>
      <c r="C17" s="144" t="str">
        <f t="shared" si="0"/>
        <v>AVU Netz</v>
      </c>
      <c r="D17" s="62"/>
      <c r="E17" s="164"/>
      <c r="F17" s="296"/>
      <c r="H17" s="273"/>
      <c r="I17" s="273"/>
      <c r="J17" s="273"/>
      <c r="K17" s="273"/>
      <c r="L17" s="337"/>
      <c r="M17" s="273"/>
      <c r="N17" s="273"/>
      <c r="O17" s="273"/>
      <c r="P17" s="273"/>
      <c r="Q17" s="338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2" customFormat="1">
      <c r="B18" s="143">
        <v>7</v>
      </c>
      <c r="C18" s="144" t="str">
        <f t="shared" si="0"/>
        <v>AVU Netz</v>
      </c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>
        <v>8</v>
      </c>
      <c r="C19" s="144" t="str">
        <f t="shared" si="0"/>
        <v>AVU Netz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AVU Netz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AVU Netz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AVU Netz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AVU Netz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AVU Netz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AVU Netz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AVU Netz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AVU Netz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AVU Netz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AVU Netz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AVU Netz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AVU Netz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AVU Netz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AVU Netz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AVU Netz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AVU Netz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AVU Netz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AVU Netz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AVU Netz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AVU Netz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AVU Netz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AVU Netz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3 F13:K13 G12 M12:P12 F15:G15 G14 M14:P14 M15:P15 M13:P13 Q15:X15 Q14:S14 W14 U1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O13" sqref="O1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AVU Netz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AVU Netz</v>
      </c>
      <c r="D5" s="37"/>
      <c r="E5" s="76"/>
      <c r="F5" s="76"/>
      <c r="G5" s="76"/>
      <c r="I5" s="76"/>
      <c r="J5" s="76"/>
      <c r="K5" s="76"/>
      <c r="L5" s="76"/>
      <c r="M5" s="88" t="s">
        <v>502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9870012500004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43374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4">
        <f t="shared" si="0"/>
        <v>0</v>
      </c>
      <c r="F14" s="30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4">
        <f t="shared" si="0"/>
        <v>0</v>
      </c>
      <c r="F15" s="30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4">
        <f t="shared" si="0"/>
        <v>1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4">
        <f t="shared" si="0"/>
        <v>0</v>
      </c>
      <c r="F24" s="301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4">
        <f t="shared" si="0"/>
        <v>0</v>
      </c>
      <c r="F25" s="30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4">
        <f t="shared" si="0"/>
        <v>0</v>
      </c>
      <c r="F27" s="30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4">
        <f t="shared" si="0"/>
        <v>1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345</v>
      </c>
      <c r="B1" s="212">
        <v>42173</v>
      </c>
      <c r="D1" s="130" t="s">
        <v>453</v>
      </c>
      <c r="F1" s="213" t="s">
        <v>539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539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Katrin Brinker</cp:lastModifiedBy>
  <cp:lastPrinted>2015-03-20T22:59:10Z</cp:lastPrinted>
  <dcterms:created xsi:type="dcterms:W3CDTF">2015-01-15T05:25:41Z</dcterms:created>
  <dcterms:modified xsi:type="dcterms:W3CDTF">2018-08-01T12:17:22Z</dcterms:modified>
</cp:coreProperties>
</file>